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40"/>
  </bookViews>
  <sheets>
    <sheet name="2022" sheetId="1" r:id="rId1"/>
  </sheets>
  <calcPr calcId="144525"/>
</workbook>
</file>

<file path=xl/sharedStrings.xml><?xml version="1.0" encoding="utf-8"?>
<sst xmlns="http://schemas.openxmlformats.org/spreadsheetml/2006/main" count="116" uniqueCount="80">
  <si>
    <t>南雄市2022年政策性农业保险明细情况表</t>
  </si>
  <si>
    <t>当年度理赔情况</t>
  </si>
  <si>
    <t>险种名称</t>
  </si>
  <si>
    <t>2022年投保数量</t>
  </si>
  <si>
    <t>保费合计</t>
  </si>
  <si>
    <t>其中中央配套</t>
  </si>
  <si>
    <t>省级配套</t>
  </si>
  <si>
    <t>韶关市级配套</t>
  </si>
  <si>
    <t>南雄配套</t>
  </si>
  <si>
    <t>农户配套</t>
  </si>
  <si>
    <t>其他补贴保费</t>
  </si>
  <si>
    <t>赔付数量
（亩/头/户）</t>
  </si>
  <si>
    <t>赔付金额</t>
  </si>
  <si>
    <t>总计</t>
  </si>
  <si>
    <t>政策性水稻保险</t>
  </si>
  <si>
    <t>450932.46亩</t>
  </si>
  <si>
    <t>保费标准</t>
  </si>
  <si>
    <t>40元/亩</t>
  </si>
  <si>
    <t>14元/亩</t>
  </si>
  <si>
    <t>12元/亩</t>
  </si>
  <si>
    <t>3元/亩</t>
  </si>
  <si>
    <t>8元/亩</t>
  </si>
  <si>
    <t>保费总额</t>
  </si>
  <si>
    <t>政策性水稻制种保险</t>
  </si>
  <si>
    <t>2518亩</t>
  </si>
  <si>
    <t>200元/亩</t>
  </si>
  <si>
    <t>70元/亩</t>
  </si>
  <si>
    <t>60元/亩</t>
  </si>
  <si>
    <t>15元/亩</t>
  </si>
  <si>
    <t>政策性玉米</t>
  </si>
  <si>
    <t>310亩</t>
  </si>
  <si>
    <t>48元/亩</t>
  </si>
  <si>
    <t>16.8元/亩</t>
  </si>
  <si>
    <t>14.4元/亩</t>
  </si>
  <si>
    <t>3.6元/亩</t>
  </si>
  <si>
    <t>9.6元/亩</t>
  </si>
  <si>
    <t>政策性生猪保险（育肥猪）</t>
  </si>
  <si>
    <t>98806头</t>
  </si>
  <si>
    <t>56元/头</t>
  </si>
  <si>
    <t>22.4元/头</t>
  </si>
  <si>
    <t>11.2元/头</t>
  </si>
  <si>
    <t>4.2元/头</t>
  </si>
  <si>
    <t>14元/头</t>
  </si>
  <si>
    <t>政策性生猪保险（仔猪）</t>
  </si>
  <si>
    <t>185931头</t>
  </si>
  <si>
    <t>30元/头</t>
  </si>
  <si>
    <t>12元/头</t>
  </si>
  <si>
    <t>6元/头</t>
  </si>
  <si>
    <t>2.25元/头</t>
  </si>
  <si>
    <t>7.5元/头</t>
  </si>
  <si>
    <t>政策性能繁母猪保险</t>
  </si>
  <si>
    <t>9242头</t>
  </si>
  <si>
    <t>90元/头</t>
  </si>
  <si>
    <t>36元/头</t>
  </si>
  <si>
    <t>31.5元/头</t>
  </si>
  <si>
    <t>10.5元/头</t>
  </si>
  <si>
    <t>政策性烟草保险</t>
  </si>
  <si>
    <t>60800亩</t>
  </si>
  <si>
    <t>50元/亩</t>
  </si>
  <si>
    <t>17.5元/亩</t>
  </si>
  <si>
    <t>5元/亩</t>
  </si>
  <si>
    <t>22.5元/亩</t>
  </si>
  <si>
    <t>烟草种植保额补充保险</t>
  </si>
  <si>
    <t>20元/亩</t>
  </si>
  <si>
    <t>岭南水果保险</t>
  </si>
  <si>
    <t>1116.9亩</t>
  </si>
  <si>
    <t>300元/亩</t>
  </si>
  <si>
    <t>150元/亩</t>
  </si>
  <si>
    <t>45元/亩</t>
  </si>
  <si>
    <t>政策性农房保险</t>
  </si>
  <si>
    <t>82363间</t>
  </si>
  <si>
    <t>8.3元/间</t>
  </si>
  <si>
    <t>4元/间</t>
  </si>
  <si>
    <t>1.3元/间</t>
  </si>
  <si>
    <t>1元/间</t>
  </si>
  <si>
    <t>2元/间</t>
  </si>
  <si>
    <t>政策性蔬菜种植保险</t>
  </si>
  <si>
    <t>1159.06亩</t>
  </si>
  <si>
    <t>100元/亩</t>
  </si>
  <si>
    <t>30元/亩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</si>
</sst>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85" zoomScaleNormal="85" workbookViewId="0">
      <selection activeCell="O6" sqref="O6"/>
    </sheetView>
  </sheetViews>
  <sheetFormatPr defaultColWidth="9" defaultRowHeight="13.5"/>
  <cols>
    <col min="1" max="1" width="20.625" style="1" customWidth="1"/>
    <col min="2" max="2" width="10.5" style="1" customWidth="1"/>
    <col min="3" max="3" width="11" style="1" customWidth="1"/>
    <col min="4" max="4" width="11.5" style="1" customWidth="1"/>
    <col min="5" max="5" width="14.125" style="1" customWidth="1"/>
    <col min="6" max="6" width="12.875" style="1" customWidth="1"/>
    <col min="7" max="8" width="12.875" style="2" customWidth="1"/>
    <col min="9" max="9" width="11.625" style="1" customWidth="1"/>
    <col min="10" max="10" width="16.375" style="1" customWidth="1"/>
    <col min="11" max="11" width="10.375" style="1" customWidth="1"/>
    <col min="12" max="12" width="21.5" style="1" customWidth="1"/>
    <col min="13" max="13" width="11.125" style="1" customWidth="1"/>
    <col min="14" max="16384" width="9" style="1"/>
  </cols>
  <sheetData>
    <row r="1" ht="31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12"/>
      <c r="K1" s="13" t="s">
        <v>1</v>
      </c>
      <c r="L1" s="13"/>
    </row>
    <row r="2" ht="42.75" spans="1:12">
      <c r="A2" s="4" t="s">
        <v>2</v>
      </c>
      <c r="B2" s="4" t="s">
        <v>3</v>
      </c>
      <c r="C2" s="4" t="s">
        <v>4</v>
      </c>
      <c r="D2" s="4"/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14" t="s">
        <v>12</v>
      </c>
    </row>
    <row r="3" ht="21" customHeight="1" spans="1:12">
      <c r="A3" s="5" t="s">
        <v>13</v>
      </c>
      <c r="B3" s="5"/>
      <c r="C3" s="5">
        <f>D5+D7+D9+D11+D13+D15+D17+D19+D21+D23+D25</f>
        <v>36005119.3</v>
      </c>
      <c r="D3" s="5"/>
      <c r="E3" s="5">
        <f t="shared" ref="E3:J3" si="0">E5+E7+E9+E11+E13+E15+E17+E19+E21+E23+E25</f>
        <v>11271660.84</v>
      </c>
      <c r="F3" s="5">
        <f t="shared" si="0"/>
        <v>9756962.72</v>
      </c>
      <c r="G3" s="5">
        <f t="shared" si="0"/>
        <v>2776569.51</v>
      </c>
      <c r="H3" s="5">
        <f t="shared" si="0"/>
        <v>3967860.61</v>
      </c>
      <c r="I3" s="5">
        <f t="shared" si="0"/>
        <v>3256605.9</v>
      </c>
      <c r="J3" s="5">
        <f t="shared" si="0"/>
        <v>4975459.68</v>
      </c>
      <c r="K3" s="5">
        <f>SUM(K4:K25)</f>
        <v>70442.33</v>
      </c>
      <c r="L3" s="5">
        <f>SUM(L4:L25)</f>
        <v>21192180.093</v>
      </c>
    </row>
    <row r="4" ht="21" customHeight="1" spans="1:12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20</v>
      </c>
      <c r="I4" s="6">
        <v>0</v>
      </c>
      <c r="J4" s="6" t="s">
        <v>21</v>
      </c>
      <c r="K4" s="14">
        <v>1013.2</v>
      </c>
      <c r="L4" s="14">
        <v>609200</v>
      </c>
    </row>
    <row r="5" ht="122.1" customHeight="1" spans="1:12">
      <c r="A5" s="6"/>
      <c r="B5" s="6"/>
      <c r="C5" s="6" t="s">
        <v>22</v>
      </c>
      <c r="D5" s="6">
        <f>450932.46*40</f>
        <v>18037298.4</v>
      </c>
      <c r="E5" s="6">
        <v>6313054.44</v>
      </c>
      <c r="F5" s="6">
        <f>450932.46*12</f>
        <v>5411189.52</v>
      </c>
      <c r="G5" s="6">
        <v>1352797.36</v>
      </c>
      <c r="H5" s="6">
        <v>1352797.36</v>
      </c>
      <c r="I5" s="6">
        <v>0</v>
      </c>
      <c r="J5" s="6">
        <v>3607459.68</v>
      </c>
      <c r="K5" s="14">
        <v>29426.53</v>
      </c>
      <c r="L5" s="9">
        <v>10515216.77</v>
      </c>
    </row>
    <row r="6" ht="21" customHeight="1" spans="1:12">
      <c r="A6" s="6" t="s">
        <v>23</v>
      </c>
      <c r="B6" s="6" t="s">
        <v>24</v>
      </c>
      <c r="C6" s="6" t="s">
        <v>16</v>
      </c>
      <c r="D6" s="6" t="s">
        <v>25</v>
      </c>
      <c r="E6" s="6" t="s">
        <v>26</v>
      </c>
      <c r="F6" s="6" t="s">
        <v>27</v>
      </c>
      <c r="G6" s="6" t="s">
        <v>28</v>
      </c>
      <c r="H6" s="6" t="s">
        <v>28</v>
      </c>
      <c r="I6" s="6" t="s">
        <v>17</v>
      </c>
      <c r="J6" s="6">
        <v>0</v>
      </c>
      <c r="K6" s="14">
        <v>548</v>
      </c>
      <c r="L6" s="14">
        <v>295800</v>
      </c>
    </row>
    <row r="7" ht="21" customHeight="1" spans="1:12">
      <c r="A7" s="6"/>
      <c r="B7" s="6"/>
      <c r="C7" s="6" t="s">
        <v>22</v>
      </c>
      <c r="D7" s="6">
        <f>200*2518</f>
        <v>503600</v>
      </c>
      <c r="E7" s="6">
        <f>2518*70</f>
        <v>176260</v>
      </c>
      <c r="F7" s="6">
        <v>151080</v>
      </c>
      <c r="G7" s="6">
        <v>37770</v>
      </c>
      <c r="H7" s="6">
        <v>37770</v>
      </c>
      <c r="I7" s="6">
        <f>2518*40</f>
        <v>100720</v>
      </c>
      <c r="J7" s="6">
        <v>0</v>
      </c>
      <c r="K7" s="14">
        <v>0</v>
      </c>
      <c r="L7" s="14"/>
    </row>
    <row r="8" ht="21" customHeight="1" spans="1:12">
      <c r="A8" s="6" t="s">
        <v>29</v>
      </c>
      <c r="B8" s="6" t="s">
        <v>30</v>
      </c>
      <c r="C8" s="6" t="s">
        <v>16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34</v>
      </c>
      <c r="I8" s="6" t="s">
        <v>35</v>
      </c>
      <c r="J8" s="6">
        <v>0</v>
      </c>
      <c r="K8" s="14">
        <v>235</v>
      </c>
      <c r="L8" s="14">
        <v>237400</v>
      </c>
    </row>
    <row r="9" ht="21" customHeight="1" spans="1:12">
      <c r="A9" s="6"/>
      <c r="B9" s="6"/>
      <c r="C9" s="6" t="s">
        <v>22</v>
      </c>
      <c r="D9" s="6">
        <v>14880</v>
      </c>
      <c r="E9" s="6">
        <v>5208</v>
      </c>
      <c r="F9" s="6">
        <v>4464</v>
      </c>
      <c r="G9" s="6">
        <v>1116</v>
      </c>
      <c r="H9" s="6">
        <v>1116</v>
      </c>
      <c r="I9" s="6">
        <v>2976</v>
      </c>
      <c r="J9" s="6">
        <v>0</v>
      </c>
      <c r="K9" s="14"/>
      <c r="L9" s="14"/>
    </row>
    <row r="10" ht="21" customHeight="1" spans="1:12">
      <c r="A10" s="6" t="s">
        <v>36</v>
      </c>
      <c r="B10" s="6" t="s">
        <v>37</v>
      </c>
      <c r="C10" s="6" t="s">
        <v>16</v>
      </c>
      <c r="D10" s="6" t="s">
        <v>38</v>
      </c>
      <c r="E10" s="6" t="s">
        <v>39</v>
      </c>
      <c r="F10" s="6" t="s">
        <v>40</v>
      </c>
      <c r="G10" s="6" t="s">
        <v>41</v>
      </c>
      <c r="H10" s="6" t="s">
        <v>41</v>
      </c>
      <c r="I10" s="6" t="s">
        <v>42</v>
      </c>
      <c r="J10" s="6">
        <v>0</v>
      </c>
      <c r="K10" s="14">
        <v>2741</v>
      </c>
      <c r="L10" s="14">
        <v>3044380</v>
      </c>
    </row>
    <row r="11" ht="21" customHeight="1" spans="1:12">
      <c r="A11" s="6"/>
      <c r="B11" s="6"/>
      <c r="C11" s="6" t="s">
        <v>22</v>
      </c>
      <c r="D11" s="6">
        <v>5533136</v>
      </c>
      <c r="E11" s="6">
        <v>2213254.4</v>
      </c>
      <c r="F11" s="6">
        <v>1106627.2</v>
      </c>
      <c r="G11" s="6">
        <v>414985.2</v>
      </c>
      <c r="H11" s="6">
        <v>414985.2</v>
      </c>
      <c r="I11" s="6">
        <v>1383284</v>
      </c>
      <c r="J11" s="6">
        <v>0</v>
      </c>
      <c r="K11" s="14"/>
      <c r="L11" s="14"/>
    </row>
    <row r="12" ht="21" customHeight="1" spans="1:12">
      <c r="A12" s="6" t="s">
        <v>43</v>
      </c>
      <c r="B12" s="6" t="s">
        <v>44</v>
      </c>
      <c r="C12" s="6" t="s">
        <v>16</v>
      </c>
      <c r="D12" s="6" t="s">
        <v>45</v>
      </c>
      <c r="E12" s="6" t="s">
        <v>46</v>
      </c>
      <c r="F12" s="6" t="s">
        <v>47</v>
      </c>
      <c r="G12" s="6" t="s">
        <v>48</v>
      </c>
      <c r="H12" s="6" t="s">
        <v>48</v>
      </c>
      <c r="I12" s="6" t="s">
        <v>49</v>
      </c>
      <c r="J12" s="6">
        <v>0</v>
      </c>
      <c r="K12" s="1">
        <v>5972</v>
      </c>
      <c r="L12" s="14">
        <v>1854750</v>
      </c>
    </row>
    <row r="13" ht="21" customHeight="1" spans="1:12">
      <c r="A13" s="6"/>
      <c r="B13" s="6"/>
      <c r="C13" s="6" t="s">
        <v>22</v>
      </c>
      <c r="D13" s="6">
        <v>5577930</v>
      </c>
      <c r="E13" s="6">
        <v>2231172</v>
      </c>
      <c r="F13" s="6">
        <v>1115586</v>
      </c>
      <c r="G13" s="6">
        <v>418344.75</v>
      </c>
      <c r="H13" s="6">
        <v>418344.75</v>
      </c>
      <c r="I13" s="6">
        <v>1394482.5</v>
      </c>
      <c r="J13" s="6">
        <v>0</v>
      </c>
      <c r="K13" s="14"/>
      <c r="L13" s="14"/>
    </row>
    <row r="14" ht="21" customHeight="1" spans="1:12">
      <c r="A14" s="6" t="s">
        <v>50</v>
      </c>
      <c r="B14" s="6" t="s">
        <v>51</v>
      </c>
      <c r="C14" s="6" t="s">
        <v>16</v>
      </c>
      <c r="D14" s="6" t="s">
        <v>52</v>
      </c>
      <c r="E14" s="6" t="s">
        <v>53</v>
      </c>
      <c r="F14" s="6" t="s">
        <v>54</v>
      </c>
      <c r="G14" s="6" t="s">
        <v>47</v>
      </c>
      <c r="H14" s="6" t="s">
        <v>47</v>
      </c>
      <c r="I14" s="6" t="s">
        <v>55</v>
      </c>
      <c r="J14" s="6">
        <v>0</v>
      </c>
      <c r="K14" s="14">
        <v>575</v>
      </c>
      <c r="L14" s="14">
        <v>862500</v>
      </c>
    </row>
    <row r="15" ht="21" customHeight="1" spans="1:12">
      <c r="A15" s="6"/>
      <c r="B15" s="6"/>
      <c r="C15" s="6" t="s">
        <v>22</v>
      </c>
      <c r="D15" s="6">
        <v>831780</v>
      </c>
      <c r="E15" s="6">
        <v>332712</v>
      </c>
      <c r="F15" s="6">
        <v>291123</v>
      </c>
      <c r="G15" s="6">
        <v>55452</v>
      </c>
      <c r="H15" s="6">
        <v>55452</v>
      </c>
      <c r="I15" s="6">
        <v>97041</v>
      </c>
      <c r="J15" s="6">
        <v>0</v>
      </c>
      <c r="K15" s="14"/>
      <c r="L15" s="14"/>
    </row>
    <row r="16" ht="21" customHeight="1" spans="1:12">
      <c r="A16" s="6" t="s">
        <v>56</v>
      </c>
      <c r="B16" s="6" t="s">
        <v>57</v>
      </c>
      <c r="C16" s="6" t="s">
        <v>16</v>
      </c>
      <c r="D16" s="6" t="s">
        <v>58</v>
      </c>
      <c r="E16" s="7">
        <v>0</v>
      </c>
      <c r="F16" s="6" t="s">
        <v>59</v>
      </c>
      <c r="G16" s="6" t="s">
        <v>60</v>
      </c>
      <c r="H16" s="6" t="s">
        <v>60</v>
      </c>
      <c r="I16" s="6">
        <v>0</v>
      </c>
      <c r="J16" s="6" t="s">
        <v>61</v>
      </c>
      <c r="K16" s="14">
        <v>14904.3</v>
      </c>
      <c r="L16" s="15">
        <v>2457714.99225</v>
      </c>
    </row>
    <row r="17" ht="42" customHeight="1" spans="1:12">
      <c r="A17" s="6"/>
      <c r="B17" s="6"/>
      <c r="C17" s="6" t="s">
        <v>22</v>
      </c>
      <c r="D17" s="6">
        <v>3040000</v>
      </c>
      <c r="E17" s="6">
        <v>0</v>
      </c>
      <c r="F17" s="6">
        <v>1064000</v>
      </c>
      <c r="G17" s="6">
        <v>304000</v>
      </c>
      <c r="H17" s="6">
        <v>304000</v>
      </c>
      <c r="I17" s="6">
        <v>0</v>
      </c>
      <c r="J17" s="6">
        <v>1368000</v>
      </c>
      <c r="K17" s="14"/>
      <c r="L17" s="15"/>
    </row>
    <row r="18" ht="21" customHeight="1" spans="1:12">
      <c r="A18" s="6" t="s">
        <v>62</v>
      </c>
      <c r="B18" s="6" t="s">
        <v>57</v>
      </c>
      <c r="C18" s="6" t="s">
        <v>16</v>
      </c>
      <c r="D18" s="6" t="s">
        <v>63</v>
      </c>
      <c r="E18" s="6">
        <v>0</v>
      </c>
      <c r="F18" s="6">
        <v>0</v>
      </c>
      <c r="G18" s="6">
        <v>0</v>
      </c>
      <c r="H18" s="6" t="s">
        <v>63</v>
      </c>
      <c r="I18" s="6">
        <v>0</v>
      </c>
      <c r="J18" s="6">
        <v>0</v>
      </c>
      <c r="K18" s="14">
        <v>14904.3</v>
      </c>
      <c r="L18" s="15">
        <v>819238.330750001</v>
      </c>
    </row>
    <row r="19" ht="21" customHeight="1" spans="1:12">
      <c r="A19" s="6"/>
      <c r="B19" s="6"/>
      <c r="C19" s="6" t="s">
        <v>22</v>
      </c>
      <c r="D19" s="6">
        <v>1216000</v>
      </c>
      <c r="E19" s="6">
        <v>0</v>
      </c>
      <c r="F19" s="6">
        <v>0</v>
      </c>
      <c r="G19" s="6">
        <v>0</v>
      </c>
      <c r="H19" s="6">
        <v>1216000</v>
      </c>
      <c r="I19" s="6">
        <v>0</v>
      </c>
      <c r="J19" s="6">
        <v>0</v>
      </c>
      <c r="K19" s="14"/>
      <c r="L19" s="14"/>
    </row>
    <row r="20" ht="21" customHeight="1" spans="1:12">
      <c r="A20" s="8" t="s">
        <v>64</v>
      </c>
      <c r="B20" s="8" t="s">
        <v>65</v>
      </c>
      <c r="C20" s="8" t="s">
        <v>16</v>
      </c>
      <c r="D20" s="8" t="s">
        <v>66</v>
      </c>
      <c r="E20" s="8">
        <v>0</v>
      </c>
      <c r="F20" s="8" t="s">
        <v>67</v>
      </c>
      <c r="G20" s="8" t="s">
        <v>68</v>
      </c>
      <c r="H20" s="8" t="s">
        <v>68</v>
      </c>
      <c r="I20" s="8" t="s">
        <v>27</v>
      </c>
      <c r="J20" s="6">
        <v>0</v>
      </c>
      <c r="K20" s="14">
        <v>91</v>
      </c>
      <c r="L20" s="14">
        <v>190080</v>
      </c>
    </row>
    <row r="21" ht="21" customHeight="1" spans="1:12">
      <c r="A21" s="8"/>
      <c r="B21" s="8"/>
      <c r="C21" s="8" t="s">
        <v>22</v>
      </c>
      <c r="D21" s="8">
        <v>335070</v>
      </c>
      <c r="E21" s="8">
        <v>0</v>
      </c>
      <c r="F21" s="8">
        <f>D21*0.5</f>
        <v>167535</v>
      </c>
      <c r="G21" s="8">
        <f>D21*0.15</f>
        <v>50260.5</v>
      </c>
      <c r="H21" s="8">
        <f>D21*0.15</f>
        <v>50260.5</v>
      </c>
      <c r="I21" s="8">
        <f>D21*0.2</f>
        <v>67014</v>
      </c>
      <c r="J21" s="6">
        <v>0</v>
      </c>
      <c r="K21" s="14"/>
      <c r="L21" s="14"/>
    </row>
    <row r="22" ht="23.1" customHeight="1" spans="1:12">
      <c r="A22" s="9" t="s">
        <v>69</v>
      </c>
      <c r="B22" s="6" t="s">
        <v>70</v>
      </c>
      <c r="C22" s="9" t="s">
        <v>16</v>
      </c>
      <c r="D22" s="9" t="s">
        <v>71</v>
      </c>
      <c r="E22" s="9">
        <v>0</v>
      </c>
      <c r="F22" s="9" t="s">
        <v>72</v>
      </c>
      <c r="G22" s="9" t="s">
        <v>73</v>
      </c>
      <c r="H22" s="9" t="s">
        <v>74</v>
      </c>
      <c r="I22" s="9" t="s">
        <v>75</v>
      </c>
      <c r="J22" s="14">
        <v>0</v>
      </c>
      <c r="K22" s="14">
        <v>32</v>
      </c>
      <c r="L22" s="14">
        <v>305900</v>
      </c>
    </row>
    <row r="23" ht="23.1" customHeight="1" spans="1:12">
      <c r="A23" s="9"/>
      <c r="B23" s="6"/>
      <c r="C23" s="9" t="s">
        <v>22</v>
      </c>
      <c r="D23" s="9">
        <f>82363*8.3</f>
        <v>683612.9</v>
      </c>
      <c r="E23" s="9">
        <v>0</v>
      </c>
      <c r="F23" s="9">
        <f>82363*4</f>
        <v>329452</v>
      </c>
      <c r="G23" s="9">
        <f>82363*1.3</f>
        <v>107071.9</v>
      </c>
      <c r="H23" s="9">
        <f>82363*1</f>
        <v>82363</v>
      </c>
      <c r="I23" s="9">
        <f>82363*2</f>
        <v>164726</v>
      </c>
      <c r="J23" s="14"/>
      <c r="K23" s="14"/>
      <c r="L23" s="14"/>
    </row>
    <row r="24" ht="30" customHeight="1" spans="1:12">
      <c r="A24" s="10" t="s">
        <v>76</v>
      </c>
      <c r="B24" s="10" t="s">
        <v>77</v>
      </c>
      <c r="C24" s="11" t="s">
        <v>16</v>
      </c>
      <c r="D24" s="11" t="s">
        <v>25</v>
      </c>
      <c r="E24" s="11">
        <v>0</v>
      </c>
      <c r="F24" s="8" t="s">
        <v>78</v>
      </c>
      <c r="G24" s="8" t="s">
        <v>79</v>
      </c>
      <c r="H24" s="8" t="s">
        <v>79</v>
      </c>
      <c r="I24" s="8" t="s">
        <v>17</v>
      </c>
      <c r="J24" s="14">
        <v>0</v>
      </c>
      <c r="K24" s="14"/>
      <c r="L24" s="16"/>
    </row>
    <row r="25" ht="30" customHeight="1" spans="1:12">
      <c r="A25" s="10"/>
      <c r="B25" s="10"/>
      <c r="C25" s="11" t="s">
        <v>22</v>
      </c>
      <c r="D25" s="11">
        <v>231812</v>
      </c>
      <c r="E25" s="11">
        <v>0</v>
      </c>
      <c r="F25" s="11">
        <f>D25*0.5</f>
        <v>115906</v>
      </c>
      <c r="G25" s="11">
        <f>D25*0.15</f>
        <v>34771.8</v>
      </c>
      <c r="H25" s="11">
        <f>D25*0.15</f>
        <v>34771.8</v>
      </c>
      <c r="I25" s="11">
        <f>D25*0.2</f>
        <v>46362.4</v>
      </c>
      <c r="J25" s="14"/>
      <c r="K25" s="14"/>
      <c r="L25" s="16"/>
    </row>
    <row r="26" ht="30" customHeight="1"/>
  </sheetData>
  <mergeCells count="29">
    <mergeCell ref="A1:I1"/>
    <mergeCell ref="K1:L1"/>
    <mergeCell ref="C2:D2"/>
    <mergeCell ref="A3:B3"/>
    <mergeCell ref="C3:D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J22:J23"/>
    <mergeCell ref="J24:J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2022-12-14T10:50:00Z</dcterms:created>
  <dcterms:modified xsi:type="dcterms:W3CDTF">2023-03-22T01:20:22Z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3E8DD8DBC0314AB1951B8967960ABB70</vt:lpwstr>
  </property>
  <property fmtid="{D5CDD505-2E9C-101B-9397-08002B2CF9AE}" pid="3" name="KSOProductBuildVer">
    <vt:lpwstr>2052-11.1.0.13703</vt:lpwstr>
  </property>
</Properties>
</file>